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2024-2026'!$A$1:$D$70</definedName>
  </definedNames>
  <calcPr calcId="152511"/>
</workbook>
</file>

<file path=xl/calcChain.xml><?xml version="1.0" encoding="utf-8"?>
<calcChain xmlns="http://schemas.openxmlformats.org/spreadsheetml/2006/main">
  <c r="C67" i="1" l="1"/>
  <c r="C69" i="1" s="1"/>
  <c r="D66" i="1"/>
  <c r="D65" i="1"/>
  <c r="D64" i="1"/>
  <c r="D63" i="1"/>
  <c r="D62" i="1"/>
  <c r="D61" i="1"/>
  <c r="D60" i="1"/>
  <c r="B59" i="1"/>
  <c r="D59" i="1" s="1"/>
  <c r="D58" i="1"/>
  <c r="B58" i="1"/>
  <c r="B67" i="1" s="1"/>
  <c r="D57" i="1"/>
  <c r="D56" i="1"/>
  <c r="C51" i="1"/>
  <c r="D50" i="1"/>
  <c r="D49" i="1"/>
  <c r="B49" i="1"/>
  <c r="B48" i="1"/>
  <c r="D48" i="1" s="1"/>
  <c r="D47" i="1"/>
  <c r="D46" i="1"/>
  <c r="B46" i="1"/>
  <c r="D45" i="1"/>
  <c r="D44" i="1"/>
  <c r="D43" i="1"/>
  <c r="B42" i="1"/>
  <c r="D42" i="1" s="1"/>
  <c r="D41" i="1"/>
  <c r="B41" i="1"/>
  <c r="D40" i="1"/>
  <c r="D39" i="1"/>
  <c r="B39" i="1"/>
  <c r="B38" i="1"/>
  <c r="D38" i="1" s="1"/>
  <c r="D37" i="1"/>
  <c r="B37" i="1"/>
  <c r="D36" i="1"/>
  <c r="B35" i="1"/>
  <c r="D35" i="1" s="1"/>
  <c r="D34" i="1"/>
  <c r="B34" i="1"/>
  <c r="D33" i="1"/>
  <c r="D32" i="1"/>
  <c r="B32" i="1"/>
  <c r="B31" i="1"/>
  <c r="D31" i="1" s="1"/>
  <c r="D30" i="1"/>
  <c r="B30" i="1"/>
  <c r="B29" i="1"/>
  <c r="D29" i="1" s="1"/>
  <c r="C25" i="1"/>
  <c r="D24" i="1"/>
  <c r="D23" i="1"/>
  <c r="B23" i="1"/>
  <c r="D22" i="1"/>
  <c r="D21" i="1"/>
  <c r="D20" i="1"/>
  <c r="D19" i="1"/>
  <c r="B19" i="1"/>
  <c r="B18" i="1"/>
  <c r="D18" i="1" s="1"/>
  <c r="D17" i="1"/>
  <c r="B16" i="1"/>
  <c r="D16" i="1" s="1"/>
  <c r="D15" i="1"/>
  <c r="B15" i="1"/>
  <c r="B14" i="1"/>
  <c r="D14" i="1" s="1"/>
  <c r="D13" i="1"/>
  <c r="B13" i="1"/>
  <c r="B12" i="1"/>
  <c r="D12" i="1" s="1"/>
  <c r="D11" i="1"/>
  <c r="B11" i="1"/>
  <c r="B25" i="1" s="1"/>
  <c r="D25" i="1" s="1"/>
  <c r="D67" i="1" l="1"/>
  <c r="B51" i="1"/>
  <c r="D51" i="1" s="1"/>
  <c r="B69" i="1" l="1"/>
  <c r="D69" i="1" s="1"/>
</calcChain>
</file>

<file path=xl/sharedStrings.xml><?xml version="1.0" encoding="utf-8"?>
<sst xmlns="http://schemas.openxmlformats.org/spreadsheetml/2006/main" count="72" uniqueCount="65">
  <si>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</si>
  <si>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</si>
  <si>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</si>
  <si>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</si>
  <si>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</si>
  <si>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</si>
  <si>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Предусмотрено на 2024 год (тыс. рублей)</t>
  </si>
  <si>
    <t>Исполнено 
(тыс.рублей)</t>
  </si>
  <si>
    <t>Процент исполнения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</si>
  <si>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</si>
  <si>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</si>
  <si>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</si>
  <si>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</si>
  <si>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</si>
  <si>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</si>
  <si>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</si>
  <si>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</si>
  <si>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</si>
  <si>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</si>
  <si>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</si>
  <si>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</si>
  <si>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</si>
  <si>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</si>
  <si>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</si>
  <si>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</si>
  <si>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</si>
  <si>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Предусмотрено на 2024 год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</si>
  <si>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</si>
  <si>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</si>
  <si>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</si>
  <si>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</si>
  <si>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</si>
  <si>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</si>
  <si>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</si>
  <si>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</si>
  <si>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</si>
  <si>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</si>
  <si>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</si>
  <si>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</si>
  <si>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</si>
  <si>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</si>
  <si>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</si>
  <si>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</si>
  <si>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</si>
  <si>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</si>
  <si>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</si>
  <si>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</si>
  <si>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>Капитальный ремонт сетей теплоснабжения на территории муниципальных образований Московской области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</si>
  <si>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</si>
  <si>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</si>
  <si>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</si>
  <si>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</si>
  <si>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</si>
  <si>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</si>
  <si>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</si>
  <si>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</si>
  <si>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</si>
  <si>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</si>
  <si>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</si>
  <si>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(0703)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</si>
  <si>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(0801)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</si>
  <si>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(1103)</t>
  </si>
  <si>
    <t>Всего межбюджетных трансфертов</t>
  </si>
  <si>
    <t>Субвенции, субсидии и иные межбюджетные трансферты, предоставленные городскому округу Серебряные Пруды Московской области из бюджета Московской области за 2024 год</t>
  </si>
  <si>
    <t>от 30.06.2025 № 331/48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</si>
</sst>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9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2"/>
      <name val="Arial"/>
    </font>
    <font>
      <sz val="12"/>
      <color theme="1"/>
      <name val="Arial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78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/>
    </xf>
    <xf numFmtId="4" fontId="21" fillId="24" borderId="11" xfId="0" applyNumberFormat="1" applyFont="1" applyFill="1" applyBorder="1" applyAlignment="1">
      <alignment horizontal="center" vertical="center"/>
    </xf>
    <xf numFmtId="4" fontId="21" fillId="24" borderId="10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left" vertical="center" wrapText="1"/>
    </xf>
    <xf numFmtId="2" fontId="21" fillId="0" borderId="10" xfId="0" applyNumberFormat="1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 vertical="center" wrapText="1"/>
    </xf>
    <xf numFmtId="4" fontId="20" fillId="24" borderId="11" xfId="0" applyNumberFormat="1" applyFont="1" applyFill="1" applyBorder="1" applyAlignment="1">
      <alignment horizontal="center" vertical="center"/>
    </xf>
    <xf numFmtId="4" fontId="20" fillId="0" borderId="10" xfId="0" applyNumberFormat="1" applyFont="1" applyBorder="1" applyAlignment="1">
      <alignment horizontal="center" vertical="center" wrapText="1"/>
    </xf>
    <xf numFmtId="0" fontId="13" fillId="24" borderId="13" xfId="0" applyFont="1" applyFill="1" applyBorder="1" applyAlignment="1">
      <alignment horizontal="center" vertical="center"/>
    </xf>
    <xf numFmtId="0" fontId="13" fillId="24" borderId="14" xfId="0" applyFont="1" applyFill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21" fillId="24" borderId="15" xfId="0" applyNumberFormat="1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/>
    </xf>
    <xf numFmtId="4" fontId="21" fillId="24" borderId="17" xfId="0" applyNumberFormat="1" applyFont="1" applyFill="1" applyBorder="1" applyAlignment="1">
      <alignment horizontal="center" vertical="center"/>
    </xf>
    <xf numFmtId="0" fontId="21" fillId="0" borderId="17" xfId="0" applyFont="1" applyBorder="1" applyAlignment="1">
      <alignment horizontal="left" vertical="center" wrapText="1"/>
    </xf>
    <xf numFmtId="4" fontId="21" fillId="0" borderId="13" xfId="0" applyNumberFormat="1" applyFont="1" applyBorder="1" applyAlignment="1">
      <alignment horizontal="center" vertical="center"/>
    </xf>
    <xf numFmtId="4" fontId="21" fillId="24" borderId="13" xfId="0" applyNumberFormat="1" applyFont="1" applyFill="1" applyBorder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165" fontId="21" fillId="0" borderId="10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3" xfId="0" applyNumberFormat="1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vertical="center"/>
    </xf>
    <xf numFmtId="4" fontId="21" fillId="24" borderId="15" xfId="0" applyNumberFormat="1" applyFont="1" applyFill="1" applyBorder="1" applyAlignment="1">
      <alignment horizontal="center" vertical="center" wrapText="1"/>
    </xf>
    <xf numFmtId="4" fontId="21" fillId="24" borderId="17" xfId="0" applyNumberFormat="1" applyFont="1" applyFill="1" applyBorder="1" applyAlignment="1">
      <alignment horizontal="center" vertical="center" wrapText="1"/>
    </xf>
    <xf numFmtId="3" fontId="21" fillId="0" borderId="17" xfId="0" applyNumberFormat="1" applyFont="1" applyBorder="1" applyAlignment="1">
      <alignment horizontal="center" vertical="center" wrapText="1"/>
    </xf>
    <xf numFmtId="4" fontId="21" fillId="24" borderId="13" xfId="0" applyNumberFormat="1" applyFont="1" applyFill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0" fontId="24" fillId="0" borderId="0" xfId="0" applyFont="1"/>
    <xf numFmtId="0" fontId="21" fillId="0" borderId="18" xfId="0" applyFont="1" applyBorder="1" applyAlignment="1">
      <alignment horizontal="left" vertical="center" wrapText="1"/>
    </xf>
    <xf numFmtId="3" fontId="21" fillId="0" borderId="19" xfId="0" applyNumberFormat="1" applyFont="1" applyBorder="1" applyAlignment="1">
      <alignment horizontal="center" vertical="center" wrapText="1"/>
    </xf>
    <xf numFmtId="3" fontId="21" fillId="0" borderId="20" xfId="0" applyNumberFormat="1" applyFont="1" applyBorder="1" applyAlignment="1">
      <alignment horizontal="center" vertical="center" wrapText="1"/>
    </xf>
    <xf numFmtId="4" fontId="23" fillId="24" borderId="10" xfId="0" applyNumberFormat="1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" fontId="20" fillId="0" borderId="10" xfId="0" applyNumberFormat="1" applyFont="1" applyBorder="1" applyAlignment="1">
      <alignment horizontal="center" vertical="center"/>
    </xf>
    <xf numFmtId="4" fontId="20" fillId="24" borderId="10" xfId="0" applyNumberFormat="1" applyFont="1" applyFill="1" applyBorder="1" applyAlignment="1">
      <alignment horizontal="center" vertical="center"/>
    </xf>
    <xf numFmtId="0" fontId="25" fillId="0" borderId="0" xfId="0" applyFont="1"/>
    <xf numFmtId="0" fontId="20" fillId="0" borderId="0" xfId="0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5" fillId="24" borderId="0" xfId="0" applyFont="1" applyFill="1"/>
    <xf numFmtId="0" fontId="27" fillId="0" borderId="0" xfId="0" applyFont="1"/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24" borderId="0" xfId="0" applyFont="1" applyFill="1" applyAlignment="1">
      <alignment horizontal="center" vertical="center"/>
    </xf>
    <xf numFmtId="0" fontId="18" fillId="24" borderId="0" xfId="0" applyFont="1" applyFill="1" applyAlignment="1">
      <alignment horizontal="center" vertical="center"/>
    </xf>
    <xf numFmtId="0" fontId="27" fillId="24" borderId="0" xfId="0" applyFont="1" applyFill="1"/>
    <xf numFmtId="0" fontId="22" fillId="0" borderId="0" xfId="0" applyFont="1" applyAlignment="1">
      <alignment horizontal="left"/>
    </xf>
    <xf numFmtId="4" fontId="27" fillId="0" borderId="0" xfId="0" applyNumberFormat="1" applyFont="1" applyAlignment="1">
      <alignment horizontal="right"/>
    </xf>
    <xf numFmtId="0" fontId="18" fillId="24" borderId="0" xfId="0" applyFont="1" applyFill="1"/>
    <xf numFmtId="0" fontId="28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0" fillId="24" borderId="0" xfId="0" applyFont="1" applyFill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5"/>
  <sheetViews>
    <sheetView tabSelected="1" zoomScale="90" workbookViewId="0">
      <selection activeCell="I10" sqref="I10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16" ht="12.75" customHeight="1" x14ac:dyDescent="0.2">
      <c r="A1" s="5"/>
      <c r="B1" s="5"/>
      <c r="C1" s="77" t="s">
        <v>0</v>
      </c>
      <c r="D1" s="77"/>
    </row>
    <row r="2" spans="1:16" ht="18" customHeight="1" x14ac:dyDescent="0.2">
      <c r="A2" s="5"/>
      <c r="B2" s="5"/>
      <c r="C2" s="77" t="s">
        <v>1</v>
      </c>
      <c r="D2" s="77"/>
    </row>
    <row r="3" spans="1:16" ht="13.5" customHeight="1" x14ac:dyDescent="0.2">
      <c r="A3" s="5"/>
      <c r="B3" s="5"/>
      <c r="C3" s="77" t="s">
        <v>2</v>
      </c>
      <c r="D3" s="77"/>
    </row>
    <row r="4" spans="1:16" ht="12.75" customHeight="1" x14ac:dyDescent="0.2">
      <c r="A4" s="5"/>
      <c r="B4" s="77" t="s">
        <v>3</v>
      </c>
      <c r="C4" s="77"/>
      <c r="D4" s="77"/>
    </row>
    <row r="5" spans="1:16" ht="12.75" customHeight="1" x14ac:dyDescent="0.2">
      <c r="A5" s="5"/>
      <c r="B5" s="5"/>
      <c r="C5" s="77" t="s">
        <v>64</v>
      </c>
      <c r="D5" s="77"/>
    </row>
    <row r="6" spans="1:16" ht="23.25" customHeight="1" x14ac:dyDescent="0.25">
      <c r="A6" s="6"/>
      <c r="B6" s="6"/>
      <c r="C6" s="7"/>
      <c r="D6" s="7"/>
    </row>
    <row r="7" spans="1:16" ht="69.75" customHeight="1" x14ac:dyDescent="0.25">
      <c r="A7" s="72" t="s">
        <v>63</v>
      </c>
      <c r="B7" s="72"/>
      <c r="C7" s="72"/>
      <c r="D7" s="72"/>
    </row>
    <row r="8" spans="1:16" ht="23.25" customHeight="1" x14ac:dyDescent="0.25">
      <c r="A8" s="6"/>
      <c r="B8" s="6"/>
      <c r="C8" s="7"/>
      <c r="D8" s="7"/>
    </row>
    <row r="9" spans="1:16" ht="58.5" customHeight="1" x14ac:dyDescent="0.2">
      <c r="A9" s="73" t="s">
        <v>4</v>
      </c>
      <c r="B9" s="73"/>
      <c r="C9" s="74"/>
      <c r="D9" s="74"/>
    </row>
    <row r="10" spans="1:16" s="8" customFormat="1" ht="42" customHeight="1" x14ac:dyDescent="0.2">
      <c r="A10" s="9" t="s">
        <v>5</v>
      </c>
      <c r="B10" s="10" t="s">
        <v>6</v>
      </c>
      <c r="C10" s="11" t="s">
        <v>7</v>
      </c>
      <c r="D10" s="9" t="s">
        <v>8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s="8" customFormat="1" ht="53.25" customHeight="1" x14ac:dyDescent="0.2">
      <c r="A11" s="12" t="s">
        <v>9</v>
      </c>
      <c r="B11" s="13">
        <f>31-9</f>
        <v>22</v>
      </c>
      <c r="C11" s="14">
        <v>14.53411</v>
      </c>
      <c r="D11" s="15">
        <f t="shared" ref="D11:D69" si="0">SUM(C11/B11*100)</f>
        <v>66.064136363636365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s="8" customFormat="1" ht="62.25" customHeight="1" x14ac:dyDescent="0.2">
      <c r="A12" s="12" t="s">
        <v>10</v>
      </c>
      <c r="B12" s="13">
        <f>5711-5711+5390+267+54-2240-23-38</f>
        <v>3410</v>
      </c>
      <c r="C12" s="16">
        <v>3115.3207699999998</v>
      </c>
      <c r="D12" s="15">
        <f t="shared" si="0"/>
        <v>91.358380351906149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s="8" customFormat="1" ht="233.25" customHeight="1" x14ac:dyDescent="0.2">
      <c r="A13" s="12" t="s">
        <v>11</v>
      </c>
      <c r="B13" s="13">
        <f>10755+1444+6915</f>
        <v>19114</v>
      </c>
      <c r="C13" s="16">
        <v>17608.194080000001</v>
      </c>
      <c r="D13" s="15">
        <f t="shared" si="0"/>
        <v>92.121973841163552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s="8" customFormat="1" ht="186" customHeight="1" x14ac:dyDescent="0.2">
      <c r="A14" s="12" t="s">
        <v>12</v>
      </c>
      <c r="B14" s="13">
        <f>122544-122544+84146+36865+1533+5241+1398+254+194116+44443+6941-2476-799-123-8605-2753-135+2483-6446-3049-43-1129-166-45+60+2</f>
        <v>351713</v>
      </c>
      <c r="C14" s="16">
        <v>351431.67924000003</v>
      </c>
      <c r="D14" s="15">
        <f t="shared" si="0"/>
        <v>99.920014113780269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s="8" customFormat="1" ht="264" customHeight="1" x14ac:dyDescent="0.2">
      <c r="A15" s="12" t="s">
        <v>13</v>
      </c>
      <c r="B15" s="13">
        <f>523.5+1570.5-523.5-1570.5+523.5+1570.5-69.8-209.4</f>
        <v>1814.8</v>
      </c>
      <c r="C15" s="16">
        <v>1814.8</v>
      </c>
      <c r="D15" s="15">
        <f t="shared" si="0"/>
        <v>100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s="8" customFormat="1" ht="69" customHeight="1" x14ac:dyDescent="0.2">
      <c r="A16" s="17" t="s">
        <v>14</v>
      </c>
      <c r="B16" s="13">
        <f>1951.93+2.31</f>
        <v>1954.24</v>
      </c>
      <c r="C16" s="14">
        <v>1954.0305800000001</v>
      </c>
      <c r="D16" s="15">
        <f t="shared" si="0"/>
        <v>99.989283813656456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s="8" customFormat="1" ht="87.75" customHeight="1" x14ac:dyDescent="0.2">
      <c r="A17" s="17" t="s">
        <v>15</v>
      </c>
      <c r="B17" s="13">
        <v>2392</v>
      </c>
      <c r="C17" s="14">
        <v>2390.70534</v>
      </c>
      <c r="D17" s="15">
        <f t="shared" si="0"/>
        <v>99.945875418060197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51.75" customHeight="1" x14ac:dyDescent="0.2">
      <c r="A18" s="12" t="s">
        <v>16</v>
      </c>
      <c r="B18" s="13">
        <f>6072+1412+12474-1336</f>
        <v>18622</v>
      </c>
      <c r="C18" s="16">
        <v>18620.856</v>
      </c>
      <c r="D18" s="15">
        <f t="shared" si="0"/>
        <v>99.993856728600576</v>
      </c>
    </row>
    <row r="19" spans="1:16" ht="59.25" customHeight="1" x14ac:dyDescent="0.2">
      <c r="A19" s="12" t="s">
        <v>17</v>
      </c>
      <c r="B19" s="13">
        <f>749+302</f>
        <v>1051</v>
      </c>
      <c r="C19" s="16">
        <v>350.00909000000001</v>
      </c>
      <c r="D19" s="15">
        <f t="shared" si="0"/>
        <v>33.30248239771646</v>
      </c>
    </row>
    <row r="20" spans="1:16" ht="59.25" customHeight="1" x14ac:dyDescent="0.2">
      <c r="A20" s="12" t="s">
        <v>18</v>
      </c>
      <c r="B20" s="13">
        <v>1079</v>
      </c>
      <c r="C20" s="16">
        <v>1068.2675400000001</v>
      </c>
      <c r="D20" s="15">
        <f t="shared" si="0"/>
        <v>99.005332715477294</v>
      </c>
    </row>
    <row r="21" spans="1:16" ht="77.25" customHeight="1" x14ac:dyDescent="0.2">
      <c r="A21" s="12" t="s">
        <v>19</v>
      </c>
      <c r="B21" s="13">
        <v>152</v>
      </c>
      <c r="C21" s="16">
        <v>125.96523999999999</v>
      </c>
      <c r="D21" s="15">
        <f t="shared" si="0"/>
        <v>82.871868421052625</v>
      </c>
    </row>
    <row r="22" spans="1:16" ht="93" customHeight="1" x14ac:dyDescent="0.2">
      <c r="A22" s="12" t="s">
        <v>20</v>
      </c>
      <c r="B22" s="13">
        <v>4481</v>
      </c>
      <c r="C22" s="16">
        <v>4388.6906900000004</v>
      </c>
      <c r="D22" s="15">
        <f t="shared" si="0"/>
        <v>97.939984155322477</v>
      </c>
    </row>
    <row r="23" spans="1:16" ht="90" customHeight="1" x14ac:dyDescent="0.2">
      <c r="A23" s="12" t="s">
        <v>21</v>
      </c>
      <c r="B23" s="13">
        <f>1585+165-763</f>
        <v>987</v>
      </c>
      <c r="C23" s="16">
        <v>986.97175000000004</v>
      </c>
      <c r="D23" s="15">
        <f t="shared" si="0"/>
        <v>99.997137791286733</v>
      </c>
    </row>
    <row r="24" spans="1:16" ht="50.25" customHeight="1" x14ac:dyDescent="0.2">
      <c r="A24" s="18" t="s">
        <v>22</v>
      </c>
      <c r="B24" s="13">
        <v>550</v>
      </c>
      <c r="C24" s="16">
        <v>450</v>
      </c>
      <c r="D24" s="15">
        <f t="shared" si="0"/>
        <v>81.818181818181827</v>
      </c>
    </row>
    <row r="25" spans="1:16" ht="22.5" customHeight="1" x14ac:dyDescent="0.2">
      <c r="A25" s="19" t="s">
        <v>23</v>
      </c>
      <c r="B25" s="20">
        <f>SUM(B11:B24)</f>
        <v>407342.04</v>
      </c>
      <c r="C25" s="21">
        <f>SUM(C11:C24)</f>
        <v>404320.02442999999</v>
      </c>
      <c r="D25" s="22">
        <f t="shared" si="0"/>
        <v>99.258113508244818</v>
      </c>
    </row>
    <row r="26" spans="1:16" ht="15.75" x14ac:dyDescent="0.2">
      <c r="A26" s="9"/>
      <c r="B26" s="23"/>
      <c r="C26" s="21"/>
      <c r="D26" s="24"/>
    </row>
    <row r="27" spans="1:16" ht="48" customHeight="1" x14ac:dyDescent="0.2">
      <c r="A27" s="75" t="s">
        <v>24</v>
      </c>
      <c r="B27" s="75"/>
      <c r="C27" s="76"/>
      <c r="D27" s="25"/>
    </row>
    <row r="28" spans="1:16" ht="28.5" customHeight="1" x14ac:dyDescent="0.2">
      <c r="A28" s="9" t="s">
        <v>25</v>
      </c>
      <c r="B28" s="10" t="s">
        <v>26</v>
      </c>
      <c r="C28" s="11" t="s">
        <v>7</v>
      </c>
      <c r="D28" s="9" t="s">
        <v>8</v>
      </c>
    </row>
    <row r="29" spans="1:16" s="8" customFormat="1" ht="66" customHeight="1" x14ac:dyDescent="0.2">
      <c r="A29" s="12" t="s">
        <v>27</v>
      </c>
      <c r="B29" s="26">
        <f>43.68+55.6-43.68-55.6+43.68048+55.59333</f>
        <v>99.273809999999997</v>
      </c>
      <c r="C29" s="27">
        <v>99.273809999999997</v>
      </c>
      <c r="D29" s="15">
        <f t="shared" si="0"/>
        <v>100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8" customFormat="1" ht="54" customHeight="1" x14ac:dyDescent="0.2">
      <c r="A30" s="12" t="s">
        <v>28</v>
      </c>
      <c r="B30" s="13">
        <f>4256-732+732-732</f>
        <v>3524</v>
      </c>
      <c r="C30" s="16">
        <v>3523.8065499999998</v>
      </c>
      <c r="D30" s="15">
        <f t="shared" si="0"/>
        <v>99.994510499432451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s="8" customFormat="1" ht="54.75" customHeight="1" x14ac:dyDescent="0.2">
      <c r="A31" s="12" t="s">
        <v>29</v>
      </c>
      <c r="B31" s="13">
        <f>4041.06369+6655.86961</f>
        <v>10696.933300000001</v>
      </c>
      <c r="C31" s="16">
        <v>9430.8435000000009</v>
      </c>
      <c r="D31" s="15">
        <f t="shared" si="0"/>
        <v>88.163992758560056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s="8" customFormat="1" ht="66" customHeight="1" x14ac:dyDescent="0.2">
      <c r="A32" s="12" t="s">
        <v>30</v>
      </c>
      <c r="B32" s="26">
        <f>7378-7378+7378+382</f>
        <v>7760</v>
      </c>
      <c r="C32" s="14">
        <v>7760</v>
      </c>
      <c r="D32" s="15">
        <f t="shared" si="0"/>
        <v>100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s="8" customFormat="1" ht="28.5" customHeight="1" x14ac:dyDescent="0.2">
      <c r="A33" s="12" t="s">
        <v>31</v>
      </c>
      <c r="B33" s="26">
        <v>1374</v>
      </c>
      <c r="C33" s="14">
        <v>1361.75</v>
      </c>
      <c r="D33" s="15">
        <f t="shared" si="0"/>
        <v>99.108442503639012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s="8" customFormat="1" ht="61.5" customHeight="1" x14ac:dyDescent="0.2">
      <c r="A34" s="12" t="s">
        <v>32</v>
      </c>
      <c r="B34" s="26">
        <f>1375.69-17.32</f>
        <v>1358.3700000000001</v>
      </c>
      <c r="C34" s="14">
        <v>1358.37</v>
      </c>
      <c r="D34" s="15">
        <f t="shared" si="0"/>
        <v>99.999999999999972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8" customFormat="1" ht="48" customHeight="1" x14ac:dyDescent="0.2">
      <c r="A35" s="12" t="s">
        <v>33</v>
      </c>
      <c r="B35" s="26">
        <f>160263.65+106290.87-106290.87</f>
        <v>160263.65000000002</v>
      </c>
      <c r="C35" s="14">
        <v>126621.44593</v>
      </c>
      <c r="D35" s="15">
        <f t="shared" si="0"/>
        <v>79.008212985290172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54" customHeight="1" x14ac:dyDescent="0.2">
      <c r="A36" s="12" t="s">
        <v>34</v>
      </c>
      <c r="B36" s="26">
        <v>16763</v>
      </c>
      <c r="C36" s="14">
        <v>16499.178660000001</v>
      </c>
      <c r="D36" s="15">
        <f t="shared" si="0"/>
        <v>98.426168704885768</v>
      </c>
    </row>
    <row r="37" spans="1:16" ht="60" customHeight="1" x14ac:dyDescent="0.2">
      <c r="A37" s="12" t="s">
        <v>35</v>
      </c>
      <c r="B37" s="26">
        <f>9257.245-566.422</f>
        <v>8690.8230000000003</v>
      </c>
      <c r="C37" s="14">
        <v>8690.8221900000008</v>
      </c>
      <c r="D37" s="15">
        <f t="shared" si="0"/>
        <v>99.999990679824009</v>
      </c>
    </row>
    <row r="38" spans="1:16" ht="62.25" customHeight="1" x14ac:dyDescent="0.2">
      <c r="A38" s="12" t="s">
        <v>36</v>
      </c>
      <c r="B38" s="26">
        <f>164447.404+47618.854-99161.304</f>
        <v>112904.954</v>
      </c>
      <c r="C38" s="14">
        <v>40885.372340000002</v>
      </c>
      <c r="D38" s="15">
        <f t="shared" si="0"/>
        <v>36.212204063251292</v>
      </c>
    </row>
    <row r="39" spans="1:16" ht="66" customHeight="1" x14ac:dyDescent="0.2">
      <c r="A39" s="12" t="s">
        <v>37</v>
      </c>
      <c r="B39" s="26">
        <f>31223.42-1221.66</f>
        <v>30001.759999999998</v>
      </c>
      <c r="C39" s="14">
        <v>30001.756509999999</v>
      </c>
      <c r="D39" s="15">
        <f t="shared" si="0"/>
        <v>99.999988367349118</v>
      </c>
    </row>
    <row r="40" spans="1:16" ht="28.5" customHeight="1" x14ac:dyDescent="0.2">
      <c r="A40" s="12" t="s">
        <v>38</v>
      </c>
      <c r="B40" s="26">
        <v>58868.7</v>
      </c>
      <c r="C40" s="14">
        <v>37535.653149999998</v>
      </c>
      <c r="D40" s="15">
        <f t="shared" si="0"/>
        <v>63.761647785665389</v>
      </c>
    </row>
    <row r="41" spans="1:16" s="4" customFormat="1" ht="149.25" customHeight="1" x14ac:dyDescent="0.2">
      <c r="A41" s="28" t="s">
        <v>39</v>
      </c>
      <c r="B41" s="14">
        <f>553.42283+1660.26849+553.42351+1660.27649-553.42283-1660.26849-74.09877-222.29632-0.00068-0.008</f>
        <v>1917.2962299999997</v>
      </c>
      <c r="C41" s="14">
        <v>1917.2953500000001</v>
      </c>
      <c r="D41" s="15">
        <f t="shared" si="0"/>
        <v>99.999954102032547</v>
      </c>
    </row>
    <row r="42" spans="1:16" ht="39" customHeight="1" x14ac:dyDescent="0.2">
      <c r="A42" s="12" t="s">
        <v>40</v>
      </c>
      <c r="B42" s="26">
        <f>26626.87+19218.34</f>
        <v>45845.21</v>
      </c>
      <c r="C42" s="14">
        <v>44509.691599999998</v>
      </c>
      <c r="D42" s="15">
        <f t="shared" si="0"/>
        <v>97.08689653728274</v>
      </c>
    </row>
    <row r="43" spans="1:16" ht="48" customHeight="1" x14ac:dyDescent="0.2">
      <c r="A43" s="12" t="s">
        <v>41</v>
      </c>
      <c r="B43" s="26">
        <v>1635.8520000000001</v>
      </c>
      <c r="C43" s="14">
        <v>0</v>
      </c>
      <c r="D43" s="15">
        <f t="shared" si="0"/>
        <v>0</v>
      </c>
    </row>
    <row r="44" spans="1:16" ht="48" customHeight="1" x14ac:dyDescent="0.2">
      <c r="A44" s="12" t="s">
        <v>42</v>
      </c>
      <c r="B44" s="26">
        <v>4173.59</v>
      </c>
      <c r="C44" s="27">
        <v>4173.59</v>
      </c>
      <c r="D44" s="15">
        <f t="shared" si="0"/>
        <v>100</v>
      </c>
    </row>
    <row r="45" spans="1:16" ht="48" customHeight="1" x14ac:dyDescent="0.2">
      <c r="A45" s="12" t="s">
        <v>43</v>
      </c>
      <c r="B45" s="26">
        <v>965.22</v>
      </c>
      <c r="C45" s="27">
        <v>888.77197999999999</v>
      </c>
      <c r="D45" s="15">
        <f t="shared" si="0"/>
        <v>92.079731045771936</v>
      </c>
    </row>
    <row r="46" spans="1:16" ht="48" customHeight="1" x14ac:dyDescent="0.2">
      <c r="A46" s="12" t="s">
        <v>44</v>
      </c>
      <c r="B46" s="26">
        <f>4125.72+821.6</f>
        <v>4947.3200000000006</v>
      </c>
      <c r="C46" s="27">
        <v>4947.3046400000003</v>
      </c>
      <c r="D46" s="15">
        <f t="shared" si="0"/>
        <v>99.999689528876232</v>
      </c>
    </row>
    <row r="47" spans="1:16" ht="48" customHeight="1" x14ac:dyDescent="0.2">
      <c r="A47" s="12" t="s">
        <v>45</v>
      </c>
      <c r="B47" s="29">
        <v>624.96</v>
      </c>
      <c r="C47" s="30">
        <v>616.26320999999996</v>
      </c>
      <c r="D47" s="15">
        <f t="shared" si="0"/>
        <v>98.608424539170485</v>
      </c>
    </row>
    <row r="48" spans="1:16" ht="48" customHeight="1" x14ac:dyDescent="0.2">
      <c r="A48" s="31" t="s">
        <v>46</v>
      </c>
      <c r="B48" s="32">
        <f>4719+0.04+3190.5</f>
        <v>7909.54</v>
      </c>
      <c r="C48" s="33">
        <v>7909.5139499999996</v>
      </c>
      <c r="D48" s="15">
        <f t="shared" si="0"/>
        <v>99.99967065088488</v>
      </c>
    </row>
    <row r="49" spans="1:16" ht="46.5" customHeight="1" x14ac:dyDescent="0.2">
      <c r="A49" s="34" t="s">
        <v>47</v>
      </c>
      <c r="B49" s="32">
        <f>38045.1+4063.22-9057.64</f>
        <v>33050.68</v>
      </c>
      <c r="C49" s="33">
        <v>22876.706200000001</v>
      </c>
      <c r="D49" s="15">
        <f t="shared" si="0"/>
        <v>69.21705150998406</v>
      </c>
    </row>
    <row r="50" spans="1:16" ht="46.5" customHeight="1" x14ac:dyDescent="0.2">
      <c r="A50" s="34" t="s">
        <v>48</v>
      </c>
      <c r="B50" s="32">
        <v>681</v>
      </c>
      <c r="C50" s="33">
        <v>681</v>
      </c>
      <c r="D50" s="15">
        <f t="shared" si="0"/>
        <v>100</v>
      </c>
    </row>
    <row r="51" spans="1:16" ht="28.5" customHeight="1" x14ac:dyDescent="0.2">
      <c r="A51" s="19" t="s">
        <v>49</v>
      </c>
      <c r="B51" s="20">
        <f>SUM(B29:B50)</f>
        <v>514056.13234000007</v>
      </c>
      <c r="C51" s="20">
        <f>SUM(C29:C50)</f>
        <v>372288.40957000002</v>
      </c>
      <c r="D51" s="22">
        <f t="shared" si="0"/>
        <v>72.421742714230675</v>
      </c>
    </row>
    <row r="52" spans="1:16" s="8" customFormat="1" ht="18" customHeight="1" x14ac:dyDescent="0.2">
      <c r="A52" s="35"/>
      <c r="B52" s="36"/>
      <c r="C52" s="37"/>
      <c r="D52" s="38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40.5" customHeight="1" x14ac:dyDescent="0.2">
      <c r="A53" s="75" t="s">
        <v>50</v>
      </c>
      <c r="B53" s="75"/>
      <c r="C53" s="76"/>
      <c r="D53" s="39"/>
    </row>
    <row r="54" spans="1:16" ht="15" customHeight="1" x14ac:dyDescent="0.2">
      <c r="A54" s="9"/>
      <c r="B54" s="40"/>
      <c r="C54" s="41"/>
      <c r="D54" s="25"/>
    </row>
    <row r="55" spans="1:16" ht="42.75" customHeight="1" x14ac:dyDescent="0.2">
      <c r="A55" s="9" t="s">
        <v>51</v>
      </c>
      <c r="B55" s="10" t="s">
        <v>26</v>
      </c>
      <c r="C55" s="11" t="s">
        <v>7</v>
      </c>
      <c r="D55" s="9" t="s">
        <v>8</v>
      </c>
    </row>
    <row r="56" spans="1:16" ht="48.75" customHeight="1" x14ac:dyDescent="0.2">
      <c r="A56" s="12" t="s">
        <v>52</v>
      </c>
      <c r="B56" s="13">
        <v>500</v>
      </c>
      <c r="C56" s="42">
        <v>494.70458000000002</v>
      </c>
      <c r="D56" s="15">
        <f t="shared" si="0"/>
        <v>98.940916000000001</v>
      </c>
    </row>
    <row r="57" spans="1:16" ht="72.75" customHeight="1" x14ac:dyDescent="0.2">
      <c r="A57" s="12" t="s">
        <v>53</v>
      </c>
      <c r="B57" s="13">
        <v>12896</v>
      </c>
      <c r="C57" s="16">
        <v>8560.2570699999997</v>
      </c>
      <c r="D57" s="15">
        <f t="shared" si="0"/>
        <v>66.379164624689821</v>
      </c>
    </row>
    <row r="58" spans="1:16" ht="44.25" customHeight="1" x14ac:dyDescent="0.2">
      <c r="A58" s="12" t="s">
        <v>54</v>
      </c>
      <c r="B58" s="13">
        <f>100+33.33333</f>
        <v>133.33332999999999</v>
      </c>
      <c r="C58" s="16">
        <v>133.33332999999999</v>
      </c>
      <c r="D58" s="15">
        <f t="shared" si="0"/>
        <v>100</v>
      </c>
    </row>
    <row r="59" spans="1:16" ht="55.5" customHeight="1" x14ac:dyDescent="0.2">
      <c r="A59" s="12" t="s">
        <v>55</v>
      </c>
      <c r="B59" s="13">
        <f>50+16.66667</f>
        <v>66.666669999999996</v>
      </c>
      <c r="C59" s="16">
        <v>66.666669999999996</v>
      </c>
      <c r="D59" s="15">
        <f t="shared" si="0"/>
        <v>100</v>
      </c>
    </row>
    <row r="60" spans="1:16" ht="81" customHeight="1" x14ac:dyDescent="0.2">
      <c r="A60" s="12" t="s">
        <v>56</v>
      </c>
      <c r="B60" s="13">
        <v>822</v>
      </c>
      <c r="C60" s="43">
        <v>749.85400000000004</v>
      </c>
      <c r="D60" s="15">
        <f t="shared" si="0"/>
        <v>91.223114355231147</v>
      </c>
    </row>
    <row r="61" spans="1:16" ht="81" customHeight="1" x14ac:dyDescent="0.2">
      <c r="A61" s="12" t="s">
        <v>57</v>
      </c>
      <c r="B61" s="44">
        <v>32703.84</v>
      </c>
      <c r="C61" s="45">
        <v>25141.64314</v>
      </c>
      <c r="D61" s="15">
        <f t="shared" si="0"/>
        <v>76.876731111698192</v>
      </c>
    </row>
    <row r="62" spans="1:16" ht="143.25" customHeight="1" x14ac:dyDescent="0.2">
      <c r="A62" s="31" t="s">
        <v>58</v>
      </c>
      <c r="B62" s="46">
        <v>182.28</v>
      </c>
      <c r="C62" s="45">
        <v>78.12</v>
      </c>
      <c r="D62" s="15">
        <f t="shared" si="0"/>
        <v>42.857142857142861</v>
      </c>
    </row>
    <row r="63" spans="1:16" ht="68.25" customHeight="1" x14ac:dyDescent="0.2">
      <c r="A63" s="34" t="s">
        <v>59</v>
      </c>
      <c r="B63" s="46">
        <v>474</v>
      </c>
      <c r="C63" s="45">
        <v>474</v>
      </c>
      <c r="D63" s="15">
        <f t="shared" si="0"/>
        <v>100</v>
      </c>
    </row>
    <row r="64" spans="1:16" s="47" customFormat="1" ht="68.25" customHeight="1" x14ac:dyDescent="0.2">
      <c r="A64" s="48" t="s">
        <v>59</v>
      </c>
      <c r="B64" s="49">
        <v>1314</v>
      </c>
      <c r="C64" s="45">
        <v>1313.9880000000001</v>
      </c>
      <c r="D64" s="15">
        <f t="shared" si="0"/>
        <v>99.999086757990881</v>
      </c>
    </row>
    <row r="65" spans="1:16" s="47" customFormat="1" ht="68.25" customHeight="1" x14ac:dyDescent="0.2">
      <c r="A65" s="48" t="s">
        <v>60</v>
      </c>
      <c r="B65" s="50">
        <v>5738</v>
      </c>
      <c r="C65" s="45">
        <v>5668.3570300000001</v>
      </c>
      <c r="D65" s="15">
        <f t="shared" si="0"/>
        <v>98.786284942488678</v>
      </c>
    </row>
    <row r="66" spans="1:16" s="47" customFormat="1" ht="68.25" customHeight="1" x14ac:dyDescent="0.2">
      <c r="A66" s="48" t="s">
        <v>61</v>
      </c>
      <c r="B66" s="46">
        <v>770</v>
      </c>
      <c r="C66" s="45">
        <v>770</v>
      </c>
      <c r="D66" s="15">
        <f t="shared" si="0"/>
        <v>100</v>
      </c>
    </row>
    <row r="67" spans="1:16" ht="27" customHeight="1" x14ac:dyDescent="0.2">
      <c r="A67" s="19" t="s">
        <v>49</v>
      </c>
      <c r="B67" s="20">
        <f>SUM(B56:B66)</f>
        <v>55600.119999999995</v>
      </c>
      <c r="C67" s="20">
        <f>SUM(C56:C66)</f>
        <v>43450.923819999996</v>
      </c>
      <c r="D67" s="22">
        <f t="shared" si="0"/>
        <v>78.148974894298789</v>
      </c>
    </row>
    <row r="68" spans="1:16" ht="6" customHeight="1" x14ac:dyDescent="0.2">
      <c r="A68" s="35"/>
      <c r="B68" s="13"/>
      <c r="C68" s="51"/>
      <c r="D68" s="22"/>
    </row>
    <row r="69" spans="1:16" ht="22.5" customHeight="1" x14ac:dyDescent="0.2">
      <c r="A69" s="52" t="s">
        <v>62</v>
      </c>
      <c r="B69" s="53">
        <f>B67+B51+B25</f>
        <v>976998.29234000016</v>
      </c>
      <c r="C69" s="54">
        <f>C67+C51+C25</f>
        <v>820059.35782000003</v>
      </c>
      <c r="D69" s="22">
        <f t="shared" si="0"/>
        <v>83.936621409632451</v>
      </c>
    </row>
    <row r="70" spans="1:16" s="55" customFormat="1" ht="15.75" x14ac:dyDescent="0.2">
      <c r="A70" s="56"/>
      <c r="B70" s="57"/>
      <c r="C70" s="58"/>
      <c r="D70" s="59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</row>
    <row r="71" spans="1:16" s="61" customFormat="1" ht="18.75" x14ac:dyDescent="0.25">
      <c r="A71" s="62"/>
      <c r="B71" s="63"/>
      <c r="C71" s="64"/>
      <c r="D71" s="65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</row>
    <row r="72" spans="1:16" s="61" customFormat="1" ht="18.75" x14ac:dyDescent="0.3">
      <c r="A72" s="67"/>
      <c r="B72" s="68"/>
      <c r="C72" s="66"/>
      <c r="D72" s="69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</row>
    <row r="73" spans="1:16" s="61" customFormat="1" ht="18.75" x14ac:dyDescent="0.3">
      <c r="A73" s="67"/>
      <c r="B73" s="68"/>
      <c r="C73" s="66"/>
      <c r="D73" s="69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</row>
    <row r="74" spans="1:16" s="55" customFormat="1" ht="15" x14ac:dyDescent="0.25">
      <c r="A74" s="70"/>
      <c r="B74" s="71"/>
      <c r="C74" s="60"/>
      <c r="D74" s="3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</row>
    <row r="75" spans="1:16" s="55" customFormat="1" x14ac:dyDescent="0.2">
      <c r="A75" s="1"/>
      <c r="B75" s="71"/>
      <c r="C75" s="60"/>
      <c r="D75" s="3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</row>
    <row r="76" spans="1:16" s="55" customFormat="1" x14ac:dyDescent="0.2">
      <c r="A76" s="1"/>
      <c r="B76" s="71"/>
      <c r="C76" s="60"/>
      <c r="D76" s="3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</row>
    <row r="77" spans="1:16" s="55" customFormat="1" x14ac:dyDescent="0.2">
      <c r="A77" s="1"/>
      <c r="B77" s="71"/>
      <c r="C77" s="60"/>
      <c r="D77" s="3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</row>
    <row r="78" spans="1:16" s="55" customFormat="1" x14ac:dyDescent="0.2">
      <c r="A78" s="1"/>
      <c r="B78" s="71"/>
      <c r="C78" s="60"/>
      <c r="D78" s="3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</row>
    <row r="79" spans="1:16" s="55" customFormat="1" x14ac:dyDescent="0.2">
      <c r="A79" s="1"/>
      <c r="B79" s="71"/>
      <c r="C79" s="60"/>
      <c r="D79" s="3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</row>
    <row r="80" spans="1:16" s="55" customFormat="1" x14ac:dyDescent="0.2">
      <c r="A80" s="1"/>
      <c r="B80" s="71"/>
      <c r="C80" s="71"/>
      <c r="D80" s="3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</row>
    <row r="81" spans="1:16" s="55" customFormat="1" x14ac:dyDescent="0.2">
      <c r="A81" s="1"/>
      <c r="B81" s="71"/>
      <c r="C81" s="60"/>
      <c r="D81" s="3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</row>
    <row r="82" spans="1:16" s="55" customFormat="1" x14ac:dyDescent="0.2">
      <c r="A82" s="1"/>
      <c r="B82" s="71"/>
      <c r="C82" s="60"/>
      <c r="D82" s="3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</row>
    <row r="83" spans="1:16" s="55" customFormat="1" x14ac:dyDescent="0.2">
      <c r="A83" s="1"/>
      <c r="B83" s="71"/>
      <c r="C83" s="60"/>
      <c r="D83" s="3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</row>
    <row r="84" spans="1:16" s="55" customFormat="1" x14ac:dyDescent="0.2">
      <c r="A84" s="1"/>
      <c r="B84" s="71"/>
      <c r="C84" s="60"/>
      <c r="D84" s="3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</row>
    <row r="85" spans="1:16" s="55" customFormat="1" x14ac:dyDescent="0.2">
      <c r="A85" s="1"/>
      <c r="B85" s="71"/>
      <c r="C85" s="60"/>
      <c r="D85" s="3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</row>
    <row r="86" spans="1:16" s="55" customFormat="1" x14ac:dyDescent="0.2">
      <c r="A86" s="1"/>
      <c r="B86" s="71"/>
      <c r="C86" s="60"/>
      <c r="D86" s="3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</row>
    <row r="87" spans="1:16" s="55" customFormat="1" x14ac:dyDescent="0.2">
      <c r="A87" s="1"/>
      <c r="B87" s="71"/>
      <c r="C87" s="60"/>
      <c r="D87" s="3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</row>
    <row r="88" spans="1:16" s="55" customFormat="1" x14ac:dyDescent="0.2">
      <c r="A88" s="1"/>
      <c r="B88" s="71"/>
      <c r="C88" s="60"/>
      <c r="D88" s="3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</row>
    <row r="89" spans="1:16" s="55" customFormat="1" x14ac:dyDescent="0.2">
      <c r="A89" s="1"/>
      <c r="B89" s="71"/>
      <c r="C89" s="60"/>
      <c r="D89" s="3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</row>
    <row r="90" spans="1:16" s="55" customFormat="1" x14ac:dyDescent="0.2">
      <c r="A90" s="1"/>
      <c r="B90" s="71"/>
      <c r="C90" s="60"/>
      <c r="D90" s="3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</row>
    <row r="91" spans="1:16" s="55" customFormat="1" x14ac:dyDescent="0.2">
      <c r="A91" s="1"/>
      <c r="B91" s="71"/>
      <c r="C91" s="60"/>
      <c r="D91" s="3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</row>
    <row r="92" spans="1:16" s="55" customFormat="1" x14ac:dyDescent="0.2">
      <c r="A92" s="1"/>
      <c r="B92" s="71"/>
      <c r="C92" s="60"/>
      <c r="D92" s="3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</row>
    <row r="93" spans="1:16" s="55" customFormat="1" x14ac:dyDescent="0.2">
      <c r="A93" s="1"/>
      <c r="B93" s="71"/>
      <c r="C93" s="60"/>
      <c r="D93" s="3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</row>
    <row r="94" spans="1:16" s="55" customFormat="1" x14ac:dyDescent="0.2">
      <c r="A94" s="1"/>
      <c r="B94" s="71"/>
      <c r="C94" s="60"/>
      <c r="D94" s="3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</row>
    <row r="95" spans="1:16" s="55" customFormat="1" x14ac:dyDescent="0.2">
      <c r="A95" s="1"/>
      <c r="B95" s="71"/>
      <c r="C95" s="60"/>
      <c r="D95" s="3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</row>
    <row r="96" spans="1:16" s="55" customFormat="1" x14ac:dyDescent="0.2">
      <c r="A96" s="1"/>
      <c r="B96" s="71"/>
      <c r="C96" s="60"/>
      <c r="D96" s="3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</row>
    <row r="97" spans="1:16" s="55" customFormat="1" x14ac:dyDescent="0.2">
      <c r="A97" s="1"/>
      <c r="B97" s="71"/>
      <c r="C97" s="60"/>
      <c r="D97" s="3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</row>
    <row r="98" spans="1:16" s="55" customFormat="1" x14ac:dyDescent="0.2">
      <c r="A98" s="1"/>
      <c r="B98" s="71"/>
      <c r="C98" s="60"/>
      <c r="D98" s="3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</row>
    <row r="99" spans="1:16" s="55" customFormat="1" x14ac:dyDescent="0.2">
      <c r="A99" s="1"/>
      <c r="B99" s="71"/>
      <c r="C99" s="60"/>
      <c r="D99" s="3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</row>
    <row r="100" spans="1:16" s="55" customFormat="1" x14ac:dyDescent="0.2">
      <c r="A100" s="1"/>
      <c r="B100" s="71"/>
      <c r="C100" s="60"/>
      <c r="D100" s="3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</row>
    <row r="101" spans="1:16" s="55" customFormat="1" x14ac:dyDescent="0.2">
      <c r="A101" s="1"/>
      <c r="B101" s="71"/>
      <c r="C101" s="60"/>
      <c r="D101" s="3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</row>
    <row r="102" spans="1:16" s="55" customFormat="1" x14ac:dyDescent="0.2">
      <c r="A102" s="1"/>
      <c r="B102" s="71"/>
      <c r="C102" s="60"/>
      <c r="D102" s="3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</row>
    <row r="103" spans="1:16" s="55" customFormat="1" x14ac:dyDescent="0.2">
      <c r="A103" s="1"/>
      <c r="B103" s="71"/>
      <c r="C103" s="60"/>
      <c r="D103" s="3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</row>
    <row r="104" spans="1:16" s="55" customFormat="1" x14ac:dyDescent="0.2">
      <c r="A104" s="1"/>
      <c r="B104" s="71"/>
      <c r="C104" s="60"/>
      <c r="D104" s="3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</row>
    <row r="105" spans="1:16" s="55" customFormat="1" x14ac:dyDescent="0.2">
      <c r="A105" s="1"/>
      <c r="B105" s="71"/>
      <c r="C105" s="60"/>
      <c r="D105" s="3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</row>
    <row r="106" spans="1:16" s="55" customFormat="1" x14ac:dyDescent="0.2">
      <c r="A106" s="1"/>
      <c r="B106" s="71"/>
      <c r="C106" s="60"/>
      <c r="D106" s="3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</row>
    <row r="107" spans="1:16" s="55" customFormat="1" x14ac:dyDescent="0.2">
      <c r="A107" s="1"/>
      <c r="B107" s="71"/>
      <c r="C107" s="60"/>
      <c r="D107" s="3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</row>
    <row r="108" spans="1:16" s="55" customFormat="1" x14ac:dyDescent="0.2">
      <c r="A108" s="1"/>
      <c r="B108" s="71"/>
      <c r="C108" s="60"/>
      <c r="D108" s="3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</row>
    <row r="109" spans="1:16" s="55" customFormat="1" x14ac:dyDescent="0.2">
      <c r="A109" s="1"/>
      <c r="B109" s="71"/>
      <c r="C109" s="60"/>
      <c r="D109" s="3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</row>
    <row r="110" spans="1:16" s="55" customFormat="1" x14ac:dyDescent="0.2">
      <c r="A110" s="1"/>
      <c r="B110" s="71"/>
      <c r="C110" s="60"/>
      <c r="D110" s="3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</row>
    <row r="111" spans="1:16" s="55" customFormat="1" x14ac:dyDescent="0.2">
      <c r="A111" s="1"/>
      <c r="B111" s="71"/>
      <c r="C111" s="60"/>
      <c r="D111" s="3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</row>
    <row r="112" spans="1:16" s="55" customFormat="1" x14ac:dyDescent="0.2">
      <c r="A112" s="1"/>
      <c r="B112" s="71"/>
      <c r="C112" s="60"/>
      <c r="D112" s="3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</row>
    <row r="113" spans="1:16" s="55" customFormat="1" x14ac:dyDescent="0.2">
      <c r="A113" s="1"/>
      <c r="B113" s="71"/>
      <c r="C113" s="60"/>
      <c r="D113" s="3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</row>
    <row r="114" spans="1:16" s="55" customFormat="1" x14ac:dyDescent="0.2">
      <c r="A114" s="1"/>
      <c r="B114" s="71"/>
      <c r="C114" s="60"/>
      <c r="D114" s="3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</row>
    <row r="115" spans="1:16" s="55" customFormat="1" x14ac:dyDescent="0.2">
      <c r="A115" s="1"/>
      <c r="B115" s="71"/>
      <c r="C115" s="60"/>
      <c r="D115" s="3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</row>
    <row r="116" spans="1:16" s="55" customFormat="1" x14ac:dyDescent="0.2">
      <c r="A116" s="1"/>
      <c r="B116" s="71"/>
      <c r="C116" s="60"/>
      <c r="D116" s="3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</row>
    <row r="117" spans="1:16" s="55" customFormat="1" x14ac:dyDescent="0.2">
      <c r="A117" s="1"/>
      <c r="B117" s="71"/>
      <c r="C117" s="60"/>
      <c r="D117" s="3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</row>
    <row r="118" spans="1:16" s="55" customFormat="1" x14ac:dyDescent="0.2">
      <c r="A118" s="1"/>
      <c r="B118" s="71"/>
      <c r="C118" s="60"/>
      <c r="D118" s="3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</row>
    <row r="119" spans="1:16" s="55" customFormat="1" x14ac:dyDescent="0.2">
      <c r="A119" s="1"/>
      <c r="B119" s="71"/>
      <c r="C119" s="60"/>
      <c r="D119" s="3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</row>
    <row r="120" spans="1:16" s="55" customFormat="1" x14ac:dyDescent="0.2">
      <c r="A120" s="1"/>
      <c r="B120" s="71"/>
      <c r="C120" s="60"/>
      <c r="D120" s="3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</row>
    <row r="121" spans="1:16" s="55" customFormat="1" x14ac:dyDescent="0.2">
      <c r="A121" s="1"/>
      <c r="B121" s="71"/>
      <c r="C121" s="60"/>
      <c r="D121" s="3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</row>
    <row r="122" spans="1:16" s="55" customFormat="1" x14ac:dyDescent="0.2">
      <c r="A122" s="1"/>
      <c r="B122" s="71"/>
      <c r="C122" s="60"/>
      <c r="D122" s="3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</row>
    <row r="123" spans="1:16" s="55" customFormat="1" x14ac:dyDescent="0.2">
      <c r="A123" s="1"/>
      <c r="B123" s="71"/>
      <c r="C123" s="60"/>
      <c r="D123" s="3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</row>
    <row r="124" spans="1:16" s="55" customFormat="1" x14ac:dyDescent="0.2">
      <c r="A124" s="1"/>
      <c r="B124" s="71"/>
      <c r="C124" s="60"/>
      <c r="D124" s="3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</row>
    <row r="125" spans="1:16" s="55" customFormat="1" x14ac:dyDescent="0.2">
      <c r="A125" s="1"/>
      <c r="B125" s="71"/>
      <c r="C125" s="60"/>
      <c r="D125" s="3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</row>
    <row r="126" spans="1:16" s="55" customFormat="1" x14ac:dyDescent="0.2">
      <c r="A126" s="1"/>
      <c r="B126" s="71"/>
      <c r="C126" s="60"/>
      <c r="D126" s="3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</row>
    <row r="127" spans="1:16" s="55" customFormat="1" x14ac:dyDescent="0.2">
      <c r="A127" s="1"/>
      <c r="B127" s="71"/>
      <c r="C127" s="60"/>
      <c r="D127" s="3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</row>
    <row r="128" spans="1:16" s="55" customFormat="1" x14ac:dyDescent="0.2">
      <c r="A128" s="1"/>
      <c r="B128" s="71"/>
      <c r="C128" s="60"/>
      <c r="D128" s="3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</row>
    <row r="129" spans="1:16" s="55" customFormat="1" x14ac:dyDescent="0.2">
      <c r="A129" s="1"/>
      <c r="B129" s="71"/>
      <c r="C129" s="60"/>
      <c r="D129" s="3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</row>
    <row r="130" spans="1:16" s="55" customFormat="1" x14ac:dyDescent="0.2">
      <c r="A130" s="1"/>
      <c r="B130" s="71"/>
      <c r="C130" s="60"/>
      <c r="D130" s="3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</row>
    <row r="131" spans="1:16" s="55" customFormat="1" x14ac:dyDescent="0.2">
      <c r="A131" s="1"/>
      <c r="B131" s="71"/>
      <c r="C131" s="60"/>
      <c r="D131" s="3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</row>
    <row r="132" spans="1:16" s="55" customFormat="1" x14ac:dyDescent="0.2">
      <c r="A132" s="1"/>
      <c r="B132" s="71"/>
      <c r="C132" s="60"/>
      <c r="D132" s="3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</row>
    <row r="133" spans="1:16" s="55" customFormat="1" x14ac:dyDescent="0.2">
      <c r="A133" s="1"/>
      <c r="B133" s="71"/>
      <c r="C133" s="60"/>
      <c r="D133" s="3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</row>
    <row r="134" spans="1:16" s="55" customFormat="1" x14ac:dyDescent="0.2">
      <c r="A134" s="1"/>
      <c r="B134" s="71"/>
      <c r="C134" s="60"/>
      <c r="D134" s="3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</row>
    <row r="135" spans="1:16" s="55" customFormat="1" x14ac:dyDescent="0.2">
      <c r="A135" s="1"/>
      <c r="B135" s="71"/>
      <c r="C135" s="60"/>
      <c r="D135" s="3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</row>
    <row r="136" spans="1:16" s="55" customFormat="1" x14ac:dyDescent="0.2">
      <c r="A136" s="1"/>
      <c r="B136" s="71"/>
      <c r="C136" s="60"/>
      <c r="D136" s="3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</row>
    <row r="137" spans="1:16" s="55" customFormat="1" x14ac:dyDescent="0.2">
      <c r="A137" s="1"/>
      <c r="B137" s="71"/>
      <c r="C137" s="60"/>
      <c r="D137" s="3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</row>
    <row r="138" spans="1:16" s="55" customFormat="1" x14ac:dyDescent="0.2">
      <c r="A138" s="1"/>
      <c r="B138" s="71"/>
      <c r="C138" s="60"/>
      <c r="D138" s="3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</row>
    <row r="139" spans="1:16" s="55" customFormat="1" x14ac:dyDescent="0.2">
      <c r="A139" s="1"/>
      <c r="B139" s="71"/>
      <c r="C139" s="60"/>
      <c r="D139" s="3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</row>
    <row r="140" spans="1:16" s="55" customFormat="1" x14ac:dyDescent="0.2">
      <c r="A140" s="1"/>
      <c r="B140" s="71"/>
      <c r="C140" s="60"/>
      <c r="D140" s="3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</row>
    <row r="141" spans="1:16" s="55" customFormat="1" x14ac:dyDescent="0.2">
      <c r="A141" s="1"/>
      <c r="B141" s="71"/>
      <c r="C141" s="60"/>
      <c r="D141" s="3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</row>
    <row r="142" spans="1:16" s="55" customFormat="1" x14ac:dyDescent="0.2">
      <c r="A142" s="1"/>
      <c r="B142" s="71"/>
      <c r="C142" s="60"/>
      <c r="D142" s="3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</row>
    <row r="143" spans="1:16" s="55" customFormat="1" x14ac:dyDescent="0.2">
      <c r="A143" s="1"/>
      <c r="B143" s="71"/>
      <c r="C143" s="60"/>
      <c r="D143" s="3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0"/>
    </row>
    <row r="144" spans="1:16" s="55" customFormat="1" x14ac:dyDescent="0.2">
      <c r="A144" s="1"/>
      <c r="B144" s="71"/>
      <c r="C144" s="60"/>
      <c r="D144" s="3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</row>
    <row r="145" spans="1:16" s="55" customFormat="1" x14ac:dyDescent="0.2">
      <c r="A145" s="1"/>
      <c r="B145" s="71"/>
      <c r="C145" s="60"/>
      <c r="D145" s="3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</row>
    <row r="146" spans="1:16" s="55" customFormat="1" x14ac:dyDescent="0.2">
      <c r="A146" s="1"/>
      <c r="B146" s="71"/>
      <c r="C146" s="60"/>
      <c r="D146" s="3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</row>
    <row r="147" spans="1:16" s="55" customFormat="1" x14ac:dyDescent="0.2">
      <c r="A147" s="1"/>
      <c r="B147" s="71"/>
      <c r="C147" s="60"/>
      <c r="D147" s="3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</row>
    <row r="148" spans="1:16" s="55" customFormat="1" x14ac:dyDescent="0.2">
      <c r="A148" s="1"/>
      <c r="B148" s="2"/>
      <c r="C148" s="3"/>
      <c r="D148" s="3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</row>
    <row r="149" spans="1:16" s="55" customFormat="1" x14ac:dyDescent="0.2">
      <c r="A149" s="1"/>
      <c r="B149" s="2"/>
      <c r="C149" s="3"/>
      <c r="D149" s="3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</row>
    <row r="150" spans="1:16" s="55" customFormat="1" x14ac:dyDescent="0.2">
      <c r="A150" s="1"/>
      <c r="B150" s="2"/>
      <c r="C150" s="3"/>
      <c r="D150" s="3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</row>
    <row r="151" spans="1:16" s="55" customFormat="1" x14ac:dyDescent="0.2">
      <c r="A151" s="1"/>
      <c r="B151" s="2"/>
      <c r="C151" s="3"/>
      <c r="D151" s="3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</row>
    <row r="152" spans="1:16" s="55" customFormat="1" x14ac:dyDescent="0.2">
      <c r="A152" s="1"/>
      <c r="B152" s="2"/>
      <c r="C152" s="3"/>
      <c r="D152" s="3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</row>
    <row r="153" spans="1:16" s="55" customFormat="1" x14ac:dyDescent="0.2">
      <c r="A153" s="1"/>
      <c r="B153" s="2"/>
      <c r="C153" s="3"/>
      <c r="D153" s="3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</row>
    <row r="154" spans="1:16" s="55" customFormat="1" x14ac:dyDescent="0.2">
      <c r="A154" s="1"/>
      <c r="B154" s="2"/>
      <c r="C154" s="3"/>
      <c r="D154" s="3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</row>
    <row r="155" spans="1:16" s="55" customFormat="1" x14ac:dyDescent="0.2">
      <c r="A155" s="1"/>
      <c r="B155" s="2"/>
      <c r="C155" s="3"/>
      <c r="D155" s="3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</row>
    <row r="156" spans="1:16" s="55" customFormat="1" x14ac:dyDescent="0.2">
      <c r="A156" s="1"/>
      <c r="B156" s="2"/>
      <c r="C156" s="3"/>
      <c r="D156" s="3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</row>
    <row r="157" spans="1:16" s="55" customFormat="1" x14ac:dyDescent="0.2">
      <c r="A157" s="1"/>
      <c r="B157" s="2"/>
      <c r="C157" s="3"/>
      <c r="D157" s="3"/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</row>
    <row r="158" spans="1:16" s="55" customFormat="1" x14ac:dyDescent="0.2">
      <c r="A158" s="1"/>
      <c r="B158" s="2"/>
      <c r="C158" s="3"/>
      <c r="D158" s="3"/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60"/>
    </row>
    <row r="159" spans="1:16" s="55" customFormat="1" x14ac:dyDescent="0.2">
      <c r="A159" s="1"/>
      <c r="B159" s="2"/>
      <c r="C159" s="3"/>
      <c r="D159" s="3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</row>
    <row r="160" spans="1:16" s="55" customFormat="1" x14ac:dyDescent="0.2">
      <c r="A160" s="1"/>
      <c r="B160" s="2"/>
      <c r="C160" s="3"/>
      <c r="D160" s="3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</row>
    <row r="161" spans="1:16" s="55" customFormat="1" x14ac:dyDescent="0.2">
      <c r="A161" s="1"/>
      <c r="B161" s="2"/>
      <c r="C161" s="3"/>
      <c r="D161" s="3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60"/>
    </row>
    <row r="162" spans="1:16" s="55" customFormat="1" x14ac:dyDescent="0.2">
      <c r="A162" s="1"/>
      <c r="B162" s="2"/>
      <c r="C162" s="3"/>
      <c r="D162" s="3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</row>
    <row r="163" spans="1:16" s="55" customFormat="1" x14ac:dyDescent="0.2">
      <c r="A163" s="1"/>
      <c r="B163" s="2"/>
      <c r="C163" s="3"/>
      <c r="D163" s="3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</row>
    <row r="164" spans="1:16" s="55" customFormat="1" x14ac:dyDescent="0.2">
      <c r="A164" s="1"/>
      <c r="B164" s="2"/>
      <c r="C164" s="3"/>
      <c r="D164" s="3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</row>
    <row r="165" spans="1:16" s="55" customFormat="1" x14ac:dyDescent="0.2">
      <c r="A165" s="1"/>
      <c r="B165" s="2"/>
      <c r="C165" s="3"/>
      <c r="D165" s="3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</row>
  </sheetData>
  <mergeCells count="9">
    <mergeCell ref="A7:D7"/>
    <mergeCell ref="A9:D9"/>
    <mergeCell ref="A27:C27"/>
    <mergeCell ref="A53:C53"/>
    <mergeCell ref="C1:D1"/>
    <mergeCell ref="C2:D2"/>
    <mergeCell ref="C3:D3"/>
    <mergeCell ref="B4:D4"/>
    <mergeCell ref="C5:D5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73</cp:revision>
  <dcterms:created xsi:type="dcterms:W3CDTF">1996-10-08T23:32:00Z</dcterms:created>
  <dcterms:modified xsi:type="dcterms:W3CDTF">2025-07-01T09:05:49Z</dcterms:modified>
  <cp:version>730895</cp:version>
</cp:coreProperties>
</file>